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04.委員会\商工会活性化委員会\平成23年度\23.委員会\住宅リフォーム補助事業\R6フォルダー\R6.様式（最新）\"/>
    </mc:Choice>
  </mc:AlternateContent>
  <xr:revisionPtr revIDLastSave="0" documentId="13_ncr:1_{FE1C2387-E56F-4B5F-8744-542E1C1A3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シート" sheetId="2" r:id="rId1"/>
    <sheet name="入力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10" i="2"/>
  <c r="H9" i="2"/>
  <c r="B17" i="2"/>
  <c r="F6" i="2"/>
  <c r="B16" i="2"/>
  <c r="F5" i="2"/>
  <c r="G8" i="2"/>
  <c r="C14" i="2"/>
  <c r="C15" i="3"/>
  <c r="C14" i="3"/>
  <c r="C13" i="3"/>
  <c r="G10" i="3"/>
  <c r="F10" i="3"/>
  <c r="G9" i="3"/>
  <c r="F9" i="3"/>
  <c r="E9" i="3" s="1"/>
  <c r="G8" i="3"/>
  <c r="F8" i="3"/>
  <c r="E6" i="3"/>
  <c r="E3" i="3"/>
  <c r="E5" i="3" s="1"/>
  <c r="E6" i="2"/>
  <c r="G10" i="2"/>
  <c r="F10" i="2"/>
  <c r="G9" i="2"/>
  <c r="F9" i="2"/>
  <c r="E3" i="2"/>
  <c r="E5" i="2" s="1"/>
  <c r="F8" i="2"/>
  <c r="C15" i="2"/>
  <c r="G11" i="2" l="1"/>
  <c r="G11" i="3"/>
  <c r="F11" i="3"/>
  <c r="E11" i="3" s="1"/>
  <c r="E12" i="3" s="1"/>
  <c r="E10" i="3"/>
  <c r="F11" i="2"/>
  <c r="E11" i="2" s="1"/>
  <c r="E12" i="2" s="1"/>
  <c r="E8" i="3"/>
  <c r="E10" i="2"/>
  <c r="E9" i="2"/>
  <c r="E8" i="2"/>
  <c r="G13" i="2" l="1"/>
  <c r="G13" i="3"/>
  <c r="G14" i="3" s="1"/>
  <c r="F13" i="3"/>
  <c r="E13" i="3" s="1"/>
  <c r="F13" i="2"/>
  <c r="G15" i="3" l="1"/>
  <c r="E15" i="3" s="1"/>
  <c r="F14" i="3"/>
  <c r="G14" i="2"/>
  <c r="G15" i="2" s="1"/>
  <c r="E15" i="2" s="1"/>
  <c r="F14" i="2"/>
  <c r="F16" i="2" s="1"/>
  <c r="E13" i="2"/>
  <c r="G16" i="3" l="1"/>
  <c r="E14" i="3"/>
  <c r="F16" i="3"/>
  <c r="G16" i="2"/>
  <c r="E16" i="2" s="1"/>
  <c r="E14" i="2"/>
  <c r="E16" i="3" l="1"/>
</calcChain>
</file>

<file path=xl/sharedStrings.xml><?xml version="1.0" encoding="utf-8"?>
<sst xmlns="http://schemas.openxmlformats.org/spreadsheetml/2006/main" count="78" uniqueCount="39">
  <si>
    <t>環境配慮型リフォーム試計算</t>
    <rPh sb="0" eb="2">
      <t>カンキョウ</t>
    </rPh>
    <rPh sb="2" eb="4">
      <t>ハイリョ</t>
    </rPh>
    <rPh sb="4" eb="5">
      <t>ガタ</t>
    </rPh>
    <rPh sb="10" eb="11">
      <t>タメ</t>
    </rPh>
    <rPh sb="11" eb="13">
      <t>ケイサン</t>
    </rPh>
    <phoneticPr fontId="2"/>
  </si>
  <si>
    <t>リフォーム区分</t>
    <phoneticPr fontId="2"/>
  </si>
  <si>
    <t>消費税課税区分</t>
    <rPh sb="3" eb="5">
      <t>カゼイ</t>
    </rPh>
    <phoneticPr fontId="2"/>
  </si>
  <si>
    <t>工事総額</t>
    <rPh sb="0" eb="4">
      <t>コウジソウガク</t>
    </rPh>
    <phoneticPr fontId="2"/>
  </si>
  <si>
    <t>他の助成金額</t>
    <phoneticPr fontId="2"/>
  </si>
  <si>
    <t>助成対象外金額</t>
    <phoneticPr fontId="2"/>
  </si>
  <si>
    <t>全体</t>
    <rPh sb="0" eb="2">
      <t>ゼンタイ</t>
    </rPh>
    <phoneticPr fontId="2"/>
  </si>
  <si>
    <t>（税込）</t>
    <phoneticPr fontId="2"/>
  </si>
  <si>
    <t>①住宅</t>
    <phoneticPr fontId="2"/>
  </si>
  <si>
    <t>②店舗</t>
    <rPh sb="1" eb="3">
      <t>テンポ</t>
    </rPh>
    <phoneticPr fontId="2"/>
  </si>
  <si>
    <t>①住宅</t>
    <rPh sb="1" eb="3">
      <t>ジュウタク</t>
    </rPh>
    <phoneticPr fontId="2"/>
  </si>
  <si>
    <t>②事業所</t>
    <rPh sb="1" eb="3">
      <t>ジギョウ</t>
    </rPh>
    <rPh sb="3" eb="4">
      <t>ショ</t>
    </rPh>
    <phoneticPr fontId="2"/>
  </si>
  <si>
    <t>下記を選択</t>
    <rPh sb="3" eb="5">
      <t>センタク</t>
    </rPh>
    <phoneticPr fontId="2"/>
  </si>
  <si>
    <t>下記を入力</t>
    <phoneticPr fontId="2"/>
  </si>
  <si>
    <t>全体（①＋②）</t>
    <rPh sb="0" eb="2">
      <t>ゼンタイ</t>
    </rPh>
    <phoneticPr fontId="2"/>
  </si>
  <si>
    <t>　①工事総額</t>
    <rPh sb="2" eb="4">
      <t>コウジ</t>
    </rPh>
    <rPh sb="4" eb="6">
      <t>ソウガク</t>
    </rPh>
    <phoneticPr fontId="2"/>
  </si>
  <si>
    <t>　②他の助成金額</t>
    <rPh sb="2" eb="3">
      <t>タ</t>
    </rPh>
    <rPh sb="4" eb="8">
      <t>ジョセイキンガク</t>
    </rPh>
    <phoneticPr fontId="2"/>
  </si>
  <si>
    <t>　③助成対象外金額</t>
    <rPh sb="2" eb="4">
      <t>ジョセイ</t>
    </rPh>
    <rPh sb="4" eb="7">
      <t>タイショウガイ</t>
    </rPh>
    <rPh sb="7" eb="9">
      <t>キンガク</t>
    </rPh>
    <phoneticPr fontId="2"/>
  </si>
  <si>
    <t>　④助成対象工事金額
　（①-②-③）</t>
    <rPh sb="2" eb="4">
      <t>ジョセイ</t>
    </rPh>
    <rPh sb="4" eb="8">
      <t>タイショウコウジ</t>
    </rPh>
    <rPh sb="8" eb="10">
      <t>キンガク</t>
    </rPh>
    <phoneticPr fontId="2"/>
  </si>
  <si>
    <t>　⑥対象工事の割合（％）</t>
    <rPh sb="2" eb="6">
      <t>タイショウコウジ</t>
    </rPh>
    <rPh sb="7" eb="9">
      <t>ワリアイ</t>
    </rPh>
    <phoneticPr fontId="2"/>
  </si>
  <si>
    <t>　⑧助成金申請額</t>
    <rPh sb="2" eb="5">
      <t>ジョセイキン</t>
    </rPh>
    <rPh sb="5" eb="8">
      <t>シンセイガク</t>
    </rPh>
    <phoneticPr fontId="2"/>
  </si>
  <si>
    <t>　リフォーム区分</t>
    <rPh sb="6" eb="8">
      <t>クブン</t>
    </rPh>
    <phoneticPr fontId="2"/>
  </si>
  <si>
    <t>　助成金限度額</t>
    <rPh sb="1" eb="4">
      <t>ジョセイキン</t>
    </rPh>
    <rPh sb="4" eb="7">
      <t>ゲンドガク</t>
    </rPh>
    <phoneticPr fontId="2"/>
  </si>
  <si>
    <t>　うち事業所分助成金限度額</t>
    <rPh sb="3" eb="6">
      <t>ジギョウショ</t>
    </rPh>
    <rPh sb="6" eb="7">
      <t>ブン</t>
    </rPh>
    <rPh sb="7" eb="10">
      <t>ジョセイキン</t>
    </rPh>
    <rPh sb="10" eb="13">
      <t>ゲンドガク</t>
    </rPh>
    <phoneticPr fontId="2"/>
  </si>
  <si>
    <t>　消費税課税区分</t>
    <rPh sb="4" eb="6">
      <t>カゼイ</t>
    </rPh>
    <phoneticPr fontId="2"/>
  </si>
  <si>
    <t>　⑤助成金仮算定額
　（④×20％）</t>
    <rPh sb="2" eb="5">
      <t>ジョセイキン</t>
    </rPh>
    <rPh sb="5" eb="6">
      <t>カリ</t>
    </rPh>
    <rPh sb="6" eb="8">
      <t>サンテイ</t>
    </rPh>
    <rPh sb="8" eb="9">
      <t>ガク</t>
    </rPh>
    <phoneticPr fontId="2"/>
  </si>
  <si>
    <t>※仮算定額は30万円を上限とする</t>
    <rPh sb="1" eb="5">
      <t>カリサンテイガク</t>
    </rPh>
    <rPh sb="8" eb="10">
      <t>マンエン</t>
    </rPh>
    <rPh sb="11" eb="13">
      <t>ジョウゲン</t>
    </rPh>
    <phoneticPr fontId="2"/>
  </si>
  <si>
    <t>　⑦対象工事の割合（額）</t>
    <rPh sb="10" eb="11">
      <t>ガク</t>
    </rPh>
    <phoneticPr fontId="2"/>
  </si>
  <si>
    <t>　  非会員減額分</t>
    <rPh sb="3" eb="6">
      <t>ヒカイイン</t>
    </rPh>
    <rPh sb="6" eb="9">
      <t>ゲンガクブン</t>
    </rPh>
    <phoneticPr fontId="2"/>
  </si>
  <si>
    <t>会員事業所兼住宅</t>
  </si>
  <si>
    <t>課税事業者</t>
  </si>
  <si>
    <t>←の枠のみ　上から順に入力</t>
    <rPh sb="2" eb="3">
      <t>ワク</t>
    </rPh>
    <rPh sb="6" eb="7">
      <t>ウエ</t>
    </rPh>
    <rPh sb="9" eb="10">
      <t>ジュン</t>
    </rPh>
    <rPh sb="11" eb="13">
      <t>ニュウリョク</t>
    </rPh>
    <phoneticPr fontId="2"/>
  </si>
  <si>
    <t>様式1号①～⑧に転記</t>
    <rPh sb="0" eb="2">
      <t>ヨウシキ</t>
    </rPh>
    <rPh sb="3" eb="4">
      <t>ゴウ</t>
    </rPh>
    <rPh sb="8" eb="10">
      <t>テンキ</t>
    </rPh>
    <phoneticPr fontId="2"/>
  </si>
  <si>
    <t>※青い枠は自動計算のため触らないこと</t>
    <rPh sb="1" eb="2">
      <t>アオ</t>
    </rPh>
    <rPh sb="3" eb="4">
      <t>ワク</t>
    </rPh>
    <rPh sb="5" eb="9">
      <t>ジドウケイサン</t>
    </rPh>
    <rPh sb="12" eb="13">
      <t>サワ</t>
    </rPh>
    <phoneticPr fontId="2"/>
  </si>
  <si>
    <t>下記計算結果を
様式1号の①～⑧に転記</t>
    <rPh sb="0" eb="2">
      <t>カキ</t>
    </rPh>
    <rPh sb="2" eb="6">
      <t>ケイサンケッカ</t>
    </rPh>
    <rPh sb="8" eb="10">
      <t>ヨウシキ</t>
    </rPh>
    <rPh sb="11" eb="12">
      <t>ゴウ</t>
    </rPh>
    <rPh sb="17" eb="19">
      <t>テンキ</t>
    </rPh>
    <phoneticPr fontId="2"/>
  </si>
  <si>
    <t>（税込）</t>
    <phoneticPr fontId="2"/>
  </si>
  <si>
    <t>　①工事総額（税込）</t>
    <rPh sb="2" eb="4">
      <t>コウジ</t>
    </rPh>
    <rPh sb="4" eb="6">
      <t>ソウガク</t>
    </rPh>
    <rPh sb="7" eb="9">
      <t>ゼイコミ</t>
    </rPh>
    <phoneticPr fontId="2"/>
  </si>
  <si>
    <t>①住宅分</t>
    <rPh sb="1" eb="3">
      <t>ジュウタク</t>
    </rPh>
    <rPh sb="3" eb="4">
      <t>ブン</t>
    </rPh>
    <phoneticPr fontId="2"/>
  </si>
  <si>
    <t>②事業所分</t>
    <rPh sb="1" eb="3">
      <t>ジギョウ</t>
    </rPh>
    <rPh sb="3" eb="4">
      <t>ショ</t>
    </rPh>
    <rPh sb="4" eb="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</si>
</sst>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5" fillId="0" borderId="4" xfId="1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0" fillId="2" borderId="14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 shrinkToFit="1"/>
    </xf>
    <xf numFmtId="0" fontId="10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177" fontId="5" fillId="3" borderId="1" xfId="1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177" fontId="10" fillId="3" borderId="3" xfId="1" applyNumberFormat="1" applyFont="1" applyFill="1" applyBorder="1" applyAlignment="1">
      <alignment vertical="center"/>
    </xf>
    <xf numFmtId="177" fontId="10" fillId="3" borderId="18" xfId="1" applyNumberFormat="1" applyFont="1" applyFill="1" applyBorder="1" applyAlignment="1">
      <alignment vertical="center"/>
    </xf>
    <xf numFmtId="177" fontId="10" fillId="3" borderId="17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6" fillId="0" borderId="0" xfId="1" applyNumberFormat="1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177" fontId="11" fillId="3" borderId="16" xfId="1" applyNumberFormat="1" applyFont="1" applyFill="1" applyBorder="1" applyAlignment="1">
      <alignment vertical="center"/>
    </xf>
    <xf numFmtId="177" fontId="11" fillId="3" borderId="2" xfId="1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 shrinkToFit="1"/>
    </xf>
    <xf numFmtId="177" fontId="10" fillId="3" borderId="1" xfId="1" applyNumberFormat="1" applyFont="1" applyFill="1" applyBorder="1" applyAlignment="1">
      <alignment horizontal="right" vertical="center"/>
    </xf>
    <xf numFmtId="177" fontId="10" fillId="3" borderId="1" xfId="1" applyNumberFormat="1" applyFont="1" applyFill="1" applyBorder="1" applyAlignment="1">
      <alignment vertical="center"/>
    </xf>
    <xf numFmtId="9" fontId="10" fillId="3" borderId="1" xfId="1" applyNumberFormat="1" applyFont="1" applyFill="1" applyBorder="1" applyAlignment="1">
      <alignment horizontal="right" vertical="center"/>
    </xf>
    <xf numFmtId="9" fontId="12" fillId="3" borderId="1" xfId="0" applyNumberFormat="1" applyFont="1" applyFill="1" applyBorder="1" applyAlignment="1">
      <alignment vertical="center"/>
    </xf>
    <xf numFmtId="177" fontId="12" fillId="3" borderId="1" xfId="1" applyNumberFormat="1" applyFont="1" applyFill="1" applyBorder="1" applyAlignment="1">
      <alignment vertical="center"/>
    </xf>
    <xf numFmtId="177" fontId="12" fillId="3" borderId="1" xfId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7" fontId="5" fillId="4" borderId="1" xfId="1" applyNumberFormat="1" applyFon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vertical="center"/>
    </xf>
    <xf numFmtId="177" fontId="5" fillId="4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7" fillId="0" borderId="9" xfId="0" applyFont="1" applyBorder="1" applyAlignment="1">
      <alignment vertical="center" wrapText="1" shrinkToFi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38" fontId="10" fillId="3" borderId="1" xfId="1" applyFont="1" applyFill="1" applyBorder="1" applyAlignment="1">
      <alignment horizontal="right" vertical="center"/>
    </xf>
    <xf numFmtId="38" fontId="10" fillId="3" borderId="2" xfId="1" applyFont="1" applyFill="1" applyBorder="1" applyAlignment="1">
      <alignment horizontal="right" vertical="center"/>
    </xf>
    <xf numFmtId="177" fontId="7" fillId="3" borderId="19" xfId="1" applyNumberFormat="1" applyFont="1" applyFill="1" applyBorder="1" applyAlignment="1">
      <alignment horizontal="center" vertical="center"/>
    </xf>
    <xf numFmtId="177" fontId="7" fillId="3" borderId="20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4F53-4FF2-4896-82F0-B11BB5A31463}">
  <dimension ref="A1:I18"/>
  <sheetViews>
    <sheetView tabSelected="1" zoomScaleNormal="100" workbookViewId="0">
      <selection activeCell="B4" sqref="B4"/>
    </sheetView>
  </sheetViews>
  <sheetFormatPr defaultColWidth="8.75" defaultRowHeight="27" customHeight="1"/>
  <cols>
    <col min="1" max="1" width="17.375" style="2" customWidth="1"/>
    <col min="2" max="2" width="13.75" style="2" customWidth="1"/>
    <col min="3" max="3" width="10.375" style="3" customWidth="1"/>
    <col min="4" max="4" width="24.125" style="2" bestFit="1" customWidth="1"/>
    <col min="5" max="5" width="17" style="2" customWidth="1"/>
    <col min="6" max="6" width="18" style="2" customWidth="1"/>
    <col min="7" max="7" width="17" style="2" customWidth="1"/>
    <col min="8" max="8" width="8.75" style="2"/>
    <col min="9" max="9" width="16.875" style="2" customWidth="1"/>
    <col min="10" max="16384" width="8.75" style="2"/>
  </cols>
  <sheetData>
    <row r="1" spans="1:9" s="1" customFormat="1" ht="27" customHeight="1">
      <c r="A1" s="34" t="s">
        <v>0</v>
      </c>
      <c r="B1" s="35"/>
      <c r="C1" s="36"/>
      <c r="D1" s="21"/>
      <c r="E1" s="22"/>
      <c r="F1" s="23"/>
      <c r="G1" s="23"/>
      <c r="H1" s="23"/>
      <c r="I1" s="24"/>
    </row>
    <row r="2" spans="1:9" s="1" customFormat="1" ht="27" customHeight="1">
      <c r="A2" s="37"/>
      <c r="B2" s="38"/>
      <c r="C2" s="39"/>
      <c r="D2" s="25"/>
      <c r="E2" s="75" t="s">
        <v>33</v>
      </c>
      <c r="F2" s="71"/>
      <c r="G2" s="71"/>
      <c r="H2" s="71"/>
      <c r="I2" s="26"/>
    </row>
    <row r="3" spans="1:9" s="1" customFormat="1" ht="27" customHeight="1">
      <c r="A3" s="8" t="s">
        <v>6</v>
      </c>
      <c r="B3" s="56" t="s">
        <v>12</v>
      </c>
      <c r="C3" s="19"/>
      <c r="D3" s="27" t="s">
        <v>21</v>
      </c>
      <c r="E3" s="62">
        <f>B4</f>
        <v>0</v>
      </c>
      <c r="F3" s="71"/>
      <c r="G3" s="71"/>
      <c r="H3" s="71"/>
      <c r="I3" s="26"/>
    </row>
    <row r="4" spans="1:9" ht="27" customHeight="1">
      <c r="A4" s="9" t="s">
        <v>1</v>
      </c>
      <c r="B4" s="49"/>
      <c r="C4" s="17"/>
      <c r="D4" s="27" t="s">
        <v>22</v>
      </c>
      <c r="E4" s="63">
        <v>300000</v>
      </c>
      <c r="F4" s="76"/>
      <c r="G4" s="76"/>
      <c r="H4" s="72"/>
      <c r="I4" s="28"/>
    </row>
    <row r="5" spans="1:9" ht="27" customHeight="1">
      <c r="A5" s="58" t="s">
        <v>2</v>
      </c>
      <c r="B5" s="50"/>
      <c r="C5" s="17"/>
      <c r="D5" s="29" t="s">
        <v>23</v>
      </c>
      <c r="E5" s="64">
        <f>IF(E3="住宅",0,IF(E3="会員事業所",300000,IF(E3="会員事業所兼住宅",300000,150000)))</f>
        <v>150000</v>
      </c>
      <c r="F5" s="77" t="str">
        <f>IF($B$5="課税事業者","※課税事業者の場合","")</f>
        <v/>
      </c>
      <c r="H5" s="72"/>
      <c r="I5" s="28"/>
    </row>
    <row r="6" spans="1:9" ht="27" customHeight="1">
      <c r="A6" s="10"/>
      <c r="B6" s="4"/>
      <c r="C6" s="18"/>
      <c r="D6" s="27" t="s">
        <v>24</v>
      </c>
      <c r="E6" s="61">
        <f>B5</f>
        <v>0</v>
      </c>
      <c r="F6" s="75" t="str">
        <f>IF($B$5="課税事業者","事業所分の対象工事金額は（①の税別価格-②-③）で自動計算","")</f>
        <v/>
      </c>
      <c r="H6" s="72"/>
      <c r="I6" s="28"/>
    </row>
    <row r="7" spans="1:9" ht="27" customHeight="1">
      <c r="A7" s="57" t="s">
        <v>8</v>
      </c>
      <c r="B7" s="56" t="s">
        <v>13</v>
      </c>
      <c r="C7" s="19"/>
      <c r="D7" s="60" t="s">
        <v>34</v>
      </c>
      <c r="E7" s="13" t="s">
        <v>14</v>
      </c>
      <c r="F7" s="5" t="s">
        <v>37</v>
      </c>
      <c r="G7" s="5" t="s">
        <v>38</v>
      </c>
      <c r="H7" s="72"/>
      <c r="I7" s="28"/>
    </row>
    <row r="8" spans="1:9" ht="27" customHeight="1">
      <c r="A8" s="9" t="s">
        <v>3</v>
      </c>
      <c r="B8" s="51"/>
      <c r="C8" s="20" t="s">
        <v>7</v>
      </c>
      <c r="D8" s="27" t="s">
        <v>36</v>
      </c>
      <c r="E8" s="43">
        <f>F8+G8</f>
        <v>0</v>
      </c>
      <c r="F8" s="43">
        <f>B8</f>
        <v>0</v>
      </c>
      <c r="G8" s="44">
        <f>B13</f>
        <v>0</v>
      </c>
      <c r="H8" s="73"/>
      <c r="I8" s="28"/>
    </row>
    <row r="9" spans="1:9" ht="27" customHeight="1">
      <c r="A9" s="9" t="s">
        <v>4</v>
      </c>
      <c r="B9" s="52"/>
      <c r="C9" s="20" t="s">
        <v>7</v>
      </c>
      <c r="D9" s="27" t="s">
        <v>16</v>
      </c>
      <c r="E9" s="43">
        <f t="shared" ref="E9:E15" si="0">F9+G9</f>
        <v>0</v>
      </c>
      <c r="F9" s="44">
        <f>B9</f>
        <v>0</v>
      </c>
      <c r="G9" s="44">
        <f>B14</f>
        <v>0</v>
      </c>
      <c r="H9" s="73" t="str">
        <f>IF($B$5="課税事業者","（税別）","")</f>
        <v/>
      </c>
      <c r="I9" s="28"/>
    </row>
    <row r="10" spans="1:9" ht="27" customHeight="1">
      <c r="A10" s="9" t="s">
        <v>5</v>
      </c>
      <c r="B10" s="52"/>
      <c r="C10" s="20" t="s">
        <v>7</v>
      </c>
      <c r="D10" s="30" t="s">
        <v>17</v>
      </c>
      <c r="E10" s="43">
        <f t="shared" si="0"/>
        <v>0</v>
      </c>
      <c r="F10" s="44">
        <f>B10</f>
        <v>0</v>
      </c>
      <c r="G10" s="44">
        <f>B15</f>
        <v>0</v>
      </c>
      <c r="H10" s="73" t="str">
        <f>IF($B$5="課税事業者","（税別）","")</f>
        <v/>
      </c>
      <c r="I10" s="28"/>
    </row>
    <row r="11" spans="1:9" ht="27" customHeight="1">
      <c r="A11" s="10"/>
      <c r="D11" s="30" t="s">
        <v>18</v>
      </c>
      <c r="E11" s="43">
        <f t="shared" si="0"/>
        <v>0</v>
      </c>
      <c r="F11" s="43">
        <f>F8-F9-F10</f>
        <v>0</v>
      </c>
      <c r="G11" s="43">
        <f>IF(B5="課税事業者",(G8/110%-G9-G10),(G8-G9-G10))</f>
        <v>0</v>
      </c>
      <c r="H11" s="73" t="str">
        <f>IF($B$5="課税事業者","（税別）","")</f>
        <v/>
      </c>
      <c r="I11" s="28"/>
    </row>
    <row r="12" spans="1:9" ht="27" customHeight="1">
      <c r="A12" s="57" t="s">
        <v>9</v>
      </c>
      <c r="B12" s="67" t="s">
        <v>13</v>
      </c>
      <c r="C12" s="68"/>
      <c r="D12" s="30" t="s">
        <v>25</v>
      </c>
      <c r="E12" s="43">
        <f>IF(E11*0.2&gt;300000,300000,E11*0.2)</f>
        <v>0</v>
      </c>
      <c r="F12" s="65" t="s">
        <v>26</v>
      </c>
      <c r="G12" s="66"/>
      <c r="H12" s="72"/>
      <c r="I12" s="28"/>
    </row>
    <row r="13" spans="1:9" ht="27" customHeight="1">
      <c r="A13" s="9" t="s">
        <v>3</v>
      </c>
      <c r="B13" s="51"/>
      <c r="C13" s="20" t="s">
        <v>35</v>
      </c>
      <c r="D13" s="27" t="s">
        <v>19</v>
      </c>
      <c r="E13" s="45" t="e">
        <f t="shared" si="0"/>
        <v>#DIV/0!</v>
      </c>
      <c r="F13" s="46" t="e">
        <f>(ROUNDUP(F11/E11*100,0))/100</f>
        <v>#DIV/0!</v>
      </c>
      <c r="G13" s="46" t="e">
        <f>(ROUNDDOWN(G11/E11*100,0))/100</f>
        <v>#DIV/0!</v>
      </c>
      <c r="H13" s="72"/>
      <c r="I13" s="28"/>
    </row>
    <row r="14" spans="1:9" ht="27" customHeight="1">
      <c r="A14" s="9" t="s">
        <v>4</v>
      </c>
      <c r="B14" s="53"/>
      <c r="C14" s="70" t="str">
        <f>IF(B5="課税事業者","（税別）","（税込）")</f>
        <v>（税込）</v>
      </c>
      <c r="D14" s="27" t="s">
        <v>27</v>
      </c>
      <c r="E14" s="43" t="e">
        <f t="shared" si="0"/>
        <v>#DIV/0!</v>
      </c>
      <c r="F14" s="47" t="e">
        <f>ROUNDDOWN(E12*F13,-3)</f>
        <v>#DIV/0!</v>
      </c>
      <c r="G14" s="48" t="e">
        <f>ROUNDDOWN(E12*G13,-3)</f>
        <v>#DIV/0!</v>
      </c>
      <c r="H14" s="72"/>
      <c r="I14" s="28"/>
    </row>
    <row r="15" spans="1:9" ht="27" customHeight="1" thickBot="1">
      <c r="A15" s="9" t="s">
        <v>5</v>
      </c>
      <c r="B15" s="53"/>
      <c r="C15" s="70" t="str">
        <f>IF(B5="課税事業者","（税別）","（税込）")</f>
        <v>（税込）</v>
      </c>
      <c r="D15" s="30" t="s">
        <v>28</v>
      </c>
      <c r="E15" s="12" t="e">
        <f t="shared" si="0"/>
        <v>#DIV/0!</v>
      </c>
      <c r="F15" s="40">
        <v>0</v>
      </c>
      <c r="G15" s="41" t="e">
        <f>IF(E5=150000,IF(G14&gt;E5,G14-E5,0),0)</f>
        <v>#DIV/0!</v>
      </c>
      <c r="H15" s="74"/>
      <c r="I15" s="28"/>
    </row>
    <row r="16" spans="1:9" ht="27" customHeight="1" thickBot="1">
      <c r="A16" s="32"/>
      <c r="B16" s="11" t="str">
        <f>IF($B$5="課税事業者","↑課税事業者の場合","")</f>
        <v/>
      </c>
      <c r="D16" s="30" t="s">
        <v>20</v>
      </c>
      <c r="E16" s="14" t="e">
        <f>F16+G16</f>
        <v>#DIV/0!</v>
      </c>
      <c r="F16" s="15" t="e">
        <f>F14-F15</f>
        <v>#DIV/0!</v>
      </c>
      <c r="G16" s="16" t="e">
        <f>G14-G15</f>
        <v>#DIV/0!</v>
      </c>
      <c r="H16" s="72"/>
      <c r="I16" s="28"/>
    </row>
    <row r="17" spans="1:9" ht="27" customHeight="1" thickBot="1">
      <c r="A17" s="32"/>
      <c r="B17" s="69" t="str">
        <f>IF($B$5="課税事業者","工事総額 以外税別価格入力","")</f>
        <v/>
      </c>
      <c r="C17" s="33"/>
      <c r="D17" s="7"/>
      <c r="E17" s="6"/>
      <c r="F17" s="6"/>
      <c r="G17" s="6"/>
      <c r="H17" s="6"/>
      <c r="I17" s="31"/>
    </row>
    <row r="18" spans="1:9" ht="27" customHeight="1">
      <c r="A18" s="55"/>
      <c r="B18" s="54" t="s">
        <v>31</v>
      </c>
    </row>
  </sheetData>
  <sheetProtection formatCells="0"/>
  <mergeCells count="2">
    <mergeCell ref="F12:G12"/>
    <mergeCell ref="B12:C12"/>
  </mergeCells>
  <phoneticPr fontId="2"/>
  <dataValidations count="2">
    <dataValidation type="list" allowBlank="1" showInputMessage="1" showErrorMessage="1" sqref="B5:C5" xr:uid="{9C0B980C-77E5-4A8F-B7E6-E53E3AE52B2B}">
      <formula1>"-,課税事業者,簡易課税事業者,免税事業者"</formula1>
    </dataValidation>
    <dataValidation type="list" allowBlank="1" showInputMessage="1" showErrorMessage="1" sqref="B4:C4" xr:uid="{AEF5BA45-41CE-4624-A974-C246B41A05AF}">
      <formula1>"住宅,会員事業所,非会員事業所,会員事業所兼住宅,非会員事業所兼住宅"</formula1>
    </dataValidation>
  </dataValidations>
  <pageMargins left="0.51181102362204722" right="0.51181102362204722" top="0.74803149606299213" bottom="0.74803149606299213" header="0.31496062992125984" footer="0.31496062992125984"/>
  <pageSetup paperSize="9" scale="85" orientation="landscape" r:id="rId1"/>
  <ignoredErrors>
    <ignoredError sqref="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426C-ECF4-474E-B8FD-253B7BD38A43}">
  <dimension ref="A1:H18"/>
  <sheetViews>
    <sheetView workbookViewId="0">
      <selection activeCell="E7" sqref="E7"/>
    </sheetView>
  </sheetViews>
  <sheetFormatPr defaultColWidth="8.75" defaultRowHeight="27" customHeight="1"/>
  <cols>
    <col min="1" max="1" width="14.75" style="2" customWidth="1"/>
    <col min="2" max="2" width="13.75" style="2" customWidth="1"/>
    <col min="3" max="3" width="7.625" style="3" bestFit="1" customWidth="1"/>
    <col min="4" max="4" width="24.125" style="2" bestFit="1" customWidth="1"/>
    <col min="5" max="7" width="17" style="2" customWidth="1"/>
    <col min="8" max="16384" width="8.75" style="2"/>
  </cols>
  <sheetData>
    <row r="1" spans="1:8" s="1" customFormat="1" ht="27" customHeight="1">
      <c r="A1" s="34" t="s">
        <v>0</v>
      </c>
      <c r="B1" s="35"/>
      <c r="C1" s="36"/>
      <c r="D1" s="21"/>
      <c r="E1" s="22"/>
      <c r="F1" s="23"/>
      <c r="G1" s="23"/>
      <c r="H1" s="24"/>
    </row>
    <row r="2" spans="1:8" s="1" customFormat="1" ht="27" customHeight="1">
      <c r="A2" s="37"/>
      <c r="B2" s="38"/>
      <c r="C2" s="39"/>
      <c r="D2" s="25"/>
      <c r="E2" s="54" t="s">
        <v>33</v>
      </c>
      <c r="H2" s="26"/>
    </row>
    <row r="3" spans="1:8" s="1" customFormat="1" ht="27" customHeight="1">
      <c r="A3" s="8" t="s">
        <v>6</v>
      </c>
      <c r="B3" s="56" t="s">
        <v>12</v>
      </c>
      <c r="C3" s="19"/>
      <c r="D3" s="27" t="s">
        <v>21</v>
      </c>
      <c r="E3" s="62" t="str">
        <f>B4</f>
        <v>会員事業所兼住宅</v>
      </c>
      <c r="H3" s="26"/>
    </row>
    <row r="4" spans="1:8" ht="27" customHeight="1">
      <c r="A4" s="9" t="s">
        <v>1</v>
      </c>
      <c r="B4" s="49" t="s">
        <v>29</v>
      </c>
      <c r="C4" s="17"/>
      <c r="D4" s="27" t="s">
        <v>22</v>
      </c>
      <c r="E4" s="63">
        <v>300000</v>
      </c>
      <c r="F4" s="11"/>
      <c r="G4" s="11"/>
      <c r="H4" s="28"/>
    </row>
    <row r="5" spans="1:8" ht="27" customHeight="1">
      <c r="A5" s="9" t="s">
        <v>2</v>
      </c>
      <c r="B5" s="50" t="s">
        <v>30</v>
      </c>
      <c r="C5" s="17"/>
      <c r="D5" s="29" t="s">
        <v>23</v>
      </c>
      <c r="E5" s="64">
        <f>IF(E3="住宅",0,IF(E3="会員事業所",300000,IF(E3="会員事業所兼住宅",300000,150000)))</f>
        <v>300000</v>
      </c>
      <c r="F5" s="11"/>
      <c r="G5" s="11"/>
      <c r="H5" s="28"/>
    </row>
    <row r="6" spans="1:8" ht="27" customHeight="1">
      <c r="A6" s="10"/>
      <c r="B6" s="4"/>
      <c r="C6" s="18"/>
      <c r="D6" s="27" t="s">
        <v>24</v>
      </c>
      <c r="E6" s="61" t="str">
        <f>B5</f>
        <v>課税事業者</v>
      </c>
      <c r="F6" s="11"/>
      <c r="G6" s="11"/>
      <c r="H6" s="28"/>
    </row>
    <row r="7" spans="1:8" ht="27" customHeight="1">
      <c r="A7" s="8" t="s">
        <v>8</v>
      </c>
      <c r="B7" s="56" t="s">
        <v>13</v>
      </c>
      <c r="C7" s="19"/>
      <c r="D7" s="59" t="s">
        <v>32</v>
      </c>
      <c r="E7" s="13" t="s">
        <v>14</v>
      </c>
      <c r="F7" s="5" t="s">
        <v>10</v>
      </c>
      <c r="G7" s="5" t="s">
        <v>11</v>
      </c>
      <c r="H7" s="28"/>
    </row>
    <row r="8" spans="1:8" ht="27" customHeight="1">
      <c r="A8" s="9" t="s">
        <v>3</v>
      </c>
      <c r="B8" s="51">
        <v>500000</v>
      </c>
      <c r="C8" s="18" t="s">
        <v>7</v>
      </c>
      <c r="D8" s="27" t="s">
        <v>15</v>
      </c>
      <c r="E8" s="43">
        <f>F8+G8</f>
        <v>1750000</v>
      </c>
      <c r="F8" s="43">
        <f>B8</f>
        <v>500000</v>
      </c>
      <c r="G8" s="44">
        <f>B13</f>
        <v>1250000</v>
      </c>
      <c r="H8" s="28"/>
    </row>
    <row r="9" spans="1:8" ht="27" customHeight="1">
      <c r="A9" s="9" t="s">
        <v>4</v>
      </c>
      <c r="B9" s="52">
        <v>0</v>
      </c>
      <c r="C9" s="18" t="s">
        <v>7</v>
      </c>
      <c r="D9" s="27" t="s">
        <v>16</v>
      </c>
      <c r="E9" s="43">
        <f t="shared" ref="E9:E15" si="0">F9+G9</f>
        <v>0</v>
      </c>
      <c r="F9" s="44">
        <f>B9</f>
        <v>0</v>
      </c>
      <c r="G9" s="44">
        <f>B14</f>
        <v>0</v>
      </c>
      <c r="H9" s="28"/>
    </row>
    <row r="10" spans="1:8" ht="27" customHeight="1">
      <c r="A10" s="9" t="s">
        <v>5</v>
      </c>
      <c r="B10" s="52">
        <v>0</v>
      </c>
      <c r="C10" s="18" t="s">
        <v>7</v>
      </c>
      <c r="D10" s="27" t="s">
        <v>17</v>
      </c>
      <c r="E10" s="43">
        <f t="shared" si="0"/>
        <v>0</v>
      </c>
      <c r="F10" s="44">
        <f>B10</f>
        <v>0</v>
      </c>
      <c r="G10" s="44">
        <f>B15</f>
        <v>0</v>
      </c>
      <c r="H10" s="28"/>
    </row>
    <row r="11" spans="1:8" ht="27" customHeight="1">
      <c r="A11" s="10"/>
      <c r="D11" s="30" t="s">
        <v>18</v>
      </c>
      <c r="E11" s="43">
        <f t="shared" si="0"/>
        <v>1750000</v>
      </c>
      <c r="F11" s="43">
        <f>F8-F9-F10</f>
        <v>500000</v>
      </c>
      <c r="G11" s="43">
        <f>G8-G9-G10</f>
        <v>1250000</v>
      </c>
      <c r="H11" s="28"/>
    </row>
    <row r="12" spans="1:8" ht="27" customHeight="1">
      <c r="A12" s="8" t="s">
        <v>9</v>
      </c>
      <c r="B12" s="56" t="s">
        <v>13</v>
      </c>
      <c r="C12" s="19"/>
      <c r="D12" s="30" t="s">
        <v>25</v>
      </c>
      <c r="E12" s="43">
        <f>IF(E11*0.2&gt;300000,300000,E11*0.2)</f>
        <v>300000</v>
      </c>
      <c r="F12" s="65" t="s">
        <v>26</v>
      </c>
      <c r="G12" s="66"/>
      <c r="H12" s="28"/>
    </row>
    <row r="13" spans="1:8" ht="27" customHeight="1">
      <c r="A13" s="9" t="s">
        <v>3</v>
      </c>
      <c r="B13" s="51">
        <v>1250000</v>
      </c>
      <c r="C13" s="20" t="str">
        <f>IF(B5="課税事業者","（税別）","（税込）")</f>
        <v>（税別）</v>
      </c>
      <c r="D13" s="27" t="s">
        <v>19</v>
      </c>
      <c r="E13" s="45">
        <f t="shared" si="0"/>
        <v>1</v>
      </c>
      <c r="F13" s="46">
        <f>(ROUNDUP(F11/E11*100,0))/100</f>
        <v>0.28999999999999998</v>
      </c>
      <c r="G13" s="46">
        <f>(ROUNDDOWN(G11/E11*100,0))/100</f>
        <v>0.71</v>
      </c>
      <c r="H13" s="28"/>
    </row>
    <row r="14" spans="1:8" ht="27" customHeight="1">
      <c r="A14" s="9" t="s">
        <v>4</v>
      </c>
      <c r="B14" s="53">
        <v>0</v>
      </c>
      <c r="C14" s="3" t="str">
        <f>IF(B5="課税事業者","（税別）","（税込）")</f>
        <v>（税別）</v>
      </c>
      <c r="D14" s="27" t="s">
        <v>27</v>
      </c>
      <c r="E14" s="43">
        <f t="shared" si="0"/>
        <v>300000</v>
      </c>
      <c r="F14" s="47">
        <f>ROUNDDOWN(E12*F13,-3)</f>
        <v>87000</v>
      </c>
      <c r="G14" s="48">
        <f>ROUNDDOWN(E12*G13,-3)</f>
        <v>213000</v>
      </c>
      <c r="H14" s="28"/>
    </row>
    <row r="15" spans="1:8" ht="27" customHeight="1" thickBot="1">
      <c r="A15" s="9" t="s">
        <v>5</v>
      </c>
      <c r="B15" s="53">
        <v>0</v>
      </c>
      <c r="C15" s="3" t="str">
        <f>IF(B5="課税事業者","（税別）","（税込）")</f>
        <v>（税別）</v>
      </c>
      <c r="D15" s="30" t="s">
        <v>28</v>
      </c>
      <c r="E15" s="12">
        <f t="shared" si="0"/>
        <v>0</v>
      </c>
      <c r="F15" s="40">
        <v>0</v>
      </c>
      <c r="G15" s="41">
        <f>IF(E5=150000,IF(G14&gt;E5,G14-E5,0),0)</f>
        <v>0</v>
      </c>
      <c r="H15" s="42"/>
    </row>
    <row r="16" spans="1:8" ht="27" customHeight="1" thickBot="1">
      <c r="A16" s="32"/>
      <c r="D16" s="30" t="s">
        <v>20</v>
      </c>
      <c r="E16" s="14">
        <f>F16+G16</f>
        <v>300000</v>
      </c>
      <c r="F16" s="15">
        <f>F14-F15</f>
        <v>87000</v>
      </c>
      <c r="G16" s="16">
        <f>G14-G15</f>
        <v>213000</v>
      </c>
      <c r="H16" s="28"/>
    </row>
    <row r="17" spans="1:8" ht="27" customHeight="1" thickBot="1">
      <c r="A17" s="7"/>
      <c r="B17" s="6"/>
      <c r="C17" s="33"/>
      <c r="D17" s="7"/>
      <c r="E17" s="6"/>
      <c r="F17" s="6"/>
      <c r="G17" s="6"/>
      <c r="H17" s="31"/>
    </row>
    <row r="18" spans="1:8" ht="27" customHeight="1">
      <c r="B18" s="54"/>
    </row>
  </sheetData>
  <sheetProtection formatCells="0"/>
  <mergeCells count="1">
    <mergeCell ref="F12:G12"/>
  </mergeCells>
  <phoneticPr fontId="2"/>
  <dataValidations count="2">
    <dataValidation type="list" allowBlank="1" showInputMessage="1" showErrorMessage="1" sqref="B4:C4" xr:uid="{7D972FE5-9A6D-4A7C-A00E-0C1DC3BB33F8}">
      <formula1>"住宅,会員事業所,非会員事業所,会員事業所兼住宅,非会員事業所兼住宅"</formula1>
    </dataValidation>
    <dataValidation type="list" allowBlank="1" showInputMessage="1" showErrorMessage="1" sqref="B5:C5" xr:uid="{17C54C0F-5E90-434F-9C7D-C09CC8C50336}">
      <formula1>"-,課税事業者,簡易課税事業者,免税事業者"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大沼英幸</dc:creator>
  <cp:lastModifiedBy>nishiie009</cp:lastModifiedBy>
  <cp:lastPrinted>2024-08-02T00:19:33Z</cp:lastPrinted>
  <dcterms:created xsi:type="dcterms:W3CDTF">2015-06-05T18:19:34Z</dcterms:created>
  <dcterms:modified xsi:type="dcterms:W3CDTF">2024-08-02T00:59:53Z</dcterms:modified>
</cp:coreProperties>
</file>